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815" windowHeight="3330" activeTab="2"/>
  </bookViews>
  <sheets>
    <sheet name="Ch10.1" sheetId="1" r:id="rId1"/>
    <sheet name="Ch10.2Sleep" sheetId="2" r:id="rId2"/>
    <sheet name="CH10.2Daphn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<sst xmlns="http://schemas.openxmlformats.org/spreadsheetml/2006/main" count="71" uniqueCount="42">
  <si>
    <t>Hours of extra sleep</t>
  </si>
  <si>
    <t>L-hyoscyamine versus control.</t>
  </si>
  <si>
    <t>hrs</t>
  </si>
  <si>
    <t>Trt-Ctl</t>
  </si>
  <si>
    <t>fits</t>
  </si>
  <si>
    <t>res</t>
  </si>
  <si>
    <t>rank of</t>
  </si>
  <si>
    <t>Probability</t>
  </si>
  <si>
    <t>lagged</t>
  </si>
  <si>
    <t>treatment</t>
  </si>
  <si>
    <t>control</t>
  </si>
  <si>
    <t>resid</t>
  </si>
  <si>
    <t>residuals</t>
  </si>
  <si>
    <t>Mean</t>
  </si>
  <si>
    <t>SS</t>
  </si>
  <si>
    <t>df</t>
  </si>
  <si>
    <t>Source</t>
  </si>
  <si>
    <t>MS</t>
  </si>
  <si>
    <t>F</t>
  </si>
  <si>
    <t>p</t>
  </si>
  <si>
    <t>Drug</t>
  </si>
  <si>
    <t>Residual</t>
  </si>
  <si>
    <t>Hrs</t>
  </si>
  <si>
    <r>
      <t>res</t>
    </r>
    <r>
      <rPr>
        <vertAlign val="superscript"/>
        <sz val="10"/>
        <rFont val="Arial"/>
        <family val="2"/>
      </rPr>
      <t>2</t>
    </r>
  </si>
  <si>
    <t>Hyoscyamine (Drug A) vs L Hyoscine (Drug B)</t>
  </si>
  <si>
    <t>Drut-Ctl</t>
  </si>
  <si>
    <t>0=A,1+B</t>
  </si>
  <si>
    <t>Data used by Gosset in paper introducing the t-test and t-distribution.</t>
  </si>
  <si>
    <t xml:space="preserve">See also Table 27 in Fisher 1925 </t>
  </si>
  <si>
    <t>STATISTICAL METHODS FOR RESEARCH WORKERS</t>
  </si>
  <si>
    <t>Age</t>
  </si>
  <si>
    <t>Strain</t>
  </si>
  <si>
    <t>Fits</t>
  </si>
  <si>
    <t>Residuals</t>
  </si>
  <si>
    <t>Strain 0</t>
  </si>
  <si>
    <t>Offset</t>
  </si>
  <si>
    <t>Strain 1</t>
  </si>
  <si>
    <t>Diff</t>
  </si>
  <si>
    <t>variance</t>
  </si>
  <si>
    <t>=</t>
  </si>
  <si>
    <t>SS=</t>
  </si>
  <si>
    <t>13*variance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</si>
</sst>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0%"/>
    <numFmt numFmtId="166" formatCode="0.0000"/>
    <numFmt numFmtId="167" formatCode="0.00000"/>
    <numFmt numFmtId="168" formatCode="0.000"/>
    <numFmt numFmtId="169" formatCode="0.000000"/>
    <numFmt numFmtId="170" formatCode="0.0"/>
  </numFmts>
  <fonts count="9">
    <font>
      <sz val="10"/>
      <name val="Arial"/>
      <family val="0"/>
    </font>
    <font>
      <sz val="5.5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name val="Symbol"/>
      <family val="1"/>
    </font>
    <font>
      <vertAlign val="subscript"/>
      <sz val="12"/>
      <name val="Symbol"/>
      <family val="1"/>
    </font>
    <font>
      <vertAlign val="superscript"/>
      <sz val="10"/>
      <name val="Arial"/>
      <family val="2"/>
    </font>
    <font>
      <sz val="8.75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'Ch10.1'!$D$4:$D$13</c:f>
              <c:numCache/>
            </c:numRef>
          </c:xVal>
          <c:yVal>
            <c:numRef>
              <c:f>'Ch10.1'!$E$4:$E$13</c:f>
              <c:numCache/>
            </c:numRef>
          </c:yVal>
          <c:smooth val="0"/>
        </c:ser>
        <c:axId val="61575433"/>
        <c:axId val="17307986"/>
      </c:scatterChart>
      <c:valAx>
        <c:axId val="6157543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07986"/>
        <c:crossesAt val="-4"/>
        <c:crossBetween val="midCat"/>
        <c:dispUnits/>
        <c:majorUnit val="0.5"/>
        <c:minorUnit val="0.1"/>
      </c:valAx>
      <c:valAx>
        <c:axId val="1730798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75433"/>
        <c:crossesAt val="0"/>
        <c:crossBetween val="midCat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'Ch10.1'!$E$5:$E$13</c:f>
              <c:numCache/>
            </c:numRef>
          </c:xVal>
          <c:yVal>
            <c:numRef>
              <c:f>'Ch10.1'!$I$5:$I$15</c:f>
              <c:numCache/>
            </c:numRef>
          </c:yVal>
          <c:smooth val="0"/>
        </c:ser>
        <c:axId val="21554147"/>
        <c:axId val="59769596"/>
      </c:scatterChart>
      <c:valAx>
        <c:axId val="21554147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lagged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9769596"/>
        <c:crossesAt val="-3"/>
        <c:crossBetween val="midCat"/>
        <c:dispUnits/>
      </c:valAx>
      <c:valAx>
        <c:axId val="59769596"/>
        <c:scaling>
          <c:orientation val="minMax"/>
          <c:max val="3"/>
          <c:min val="-3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1554147"/>
        <c:crossesAt val="-3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'Ch10.1'!$G$4:$G$13</c:f>
              <c:numCache>
                <c:ptCount val="10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  <c:pt idx="9">
                  <c:v>8</c:v>
                </c:pt>
              </c:numCache>
            </c:numRef>
          </c:xVal>
          <c:yVal>
            <c:numRef>
              <c:f>'Ch10.1'!$H$4:$H$13</c:f>
              <c:numCache>
                <c:ptCount val="10"/>
                <c:pt idx="0">
                  <c:v>0.48885159269472367</c:v>
                </c:pt>
                <c:pt idx="1">
                  <c:v>0.09449454300065752</c:v>
                </c:pt>
                <c:pt idx="2">
                  <c:v>0.2977024198032798</c:v>
                </c:pt>
                <c:pt idx="3">
                  <c:v>0.13785913678430028</c:v>
                </c:pt>
                <c:pt idx="4">
                  <c:v>0.31734958774226785</c:v>
                </c:pt>
                <c:pt idx="5">
                  <c:v>0.9307321759084859</c:v>
                </c:pt>
                <c:pt idx="6">
                  <c:v>0.9504217947329774</c:v>
                </c:pt>
                <c:pt idx="7">
                  <c:v>0.5111484073052763</c:v>
                </c:pt>
                <c:pt idx="8">
                  <c:v>0.33752539235962853</c:v>
                </c:pt>
                <c:pt idx="9">
                  <c:v>0.7576336175923585</c:v>
                </c:pt>
              </c:numCache>
            </c:numRef>
          </c:yVal>
          <c:smooth val="0"/>
        </c:ser>
        <c:axId val="1055453"/>
        <c:axId val="9499078"/>
      </c:scatterChart>
      <c:valAx>
        <c:axId val="105545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Observations in rank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99078"/>
        <c:crossesAt val="0"/>
        <c:crossBetween val="midCat"/>
        <c:dispUnits/>
        <c:majorUnit val="1"/>
        <c:minorUnit val="1"/>
      </c:valAx>
      <c:valAx>
        <c:axId val="94990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055453"/>
        <c:crossesAt val="0"/>
        <c:crossBetween val="midCat"/>
        <c:dispUnits/>
        <c:majorUnit val="0.2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'Ch10.1'!$B$24:$B$33</c:f>
              <c:numCache/>
            </c:numRef>
          </c:xVal>
          <c:yVal>
            <c:numRef>
              <c:f>'Ch10.1'!$C$24:$C$33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'Ch10.1'!$A$24:$A$33</c:f>
              <c:numCache/>
            </c:numRef>
          </c:xVal>
          <c:yVal>
            <c:numRef>
              <c:f>'Ch10.1'!$B$24:$B$33</c:f>
              <c:numCache/>
            </c:numRef>
          </c:yVal>
          <c:smooth val="0"/>
        </c:ser>
        <c:axId val="18382839"/>
        <c:axId val="31227824"/>
      </c:scatterChart>
      <c:valAx>
        <c:axId val="1838283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Effect of Drug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27824"/>
        <c:crossesAt val="-2"/>
        <c:crossBetween val="midCat"/>
        <c:dispUnits/>
        <c:majorUnit val="1"/>
        <c:minorUnit val="0.5"/>
      </c:valAx>
      <c:valAx>
        <c:axId val="31227824"/>
        <c:scaling>
          <c:orientation val="minMax"/>
          <c:max val="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Hours of sleep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82839"/>
        <c:crossesAt val="-1"/>
        <c:crossBetween val="midCat"/>
        <c:dispUnits/>
        <c:majorUnit val="2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'Ch10.2Sleep'!$D$4:$D$23</c:f>
              <c:numCache>
                <c:ptCount val="2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2.3299999999999996</c:v>
                </c:pt>
                <c:pt idx="11">
                  <c:v>2.3299999999999996</c:v>
                </c:pt>
                <c:pt idx="12">
                  <c:v>2.3299999999999996</c:v>
                </c:pt>
                <c:pt idx="13">
                  <c:v>2.3299999999999996</c:v>
                </c:pt>
                <c:pt idx="14">
                  <c:v>2.3299999999999996</c:v>
                </c:pt>
                <c:pt idx="15">
                  <c:v>2.3299999999999996</c:v>
                </c:pt>
                <c:pt idx="16">
                  <c:v>2.3299999999999996</c:v>
                </c:pt>
                <c:pt idx="17">
                  <c:v>2.3299999999999996</c:v>
                </c:pt>
                <c:pt idx="18">
                  <c:v>2.3299999999999996</c:v>
                </c:pt>
                <c:pt idx="19">
                  <c:v>2.3299999999999996</c:v>
                </c:pt>
              </c:numCache>
            </c:numRef>
          </c:xVal>
          <c:yVal>
            <c:numRef>
              <c:f>'Ch10.2Sleep'!$E$4:$E$23</c:f>
              <c:numCache>
                <c:ptCount val="20"/>
                <c:pt idx="0">
                  <c:v>-0.04999999999999993</c:v>
                </c:pt>
                <c:pt idx="1">
                  <c:v>-2.35</c:v>
                </c:pt>
                <c:pt idx="2">
                  <c:v>-0.9500000000000002</c:v>
                </c:pt>
                <c:pt idx="3">
                  <c:v>-1.9500000000000002</c:v>
                </c:pt>
                <c:pt idx="4">
                  <c:v>-0.8500000000000005</c:v>
                </c:pt>
                <c:pt idx="5">
                  <c:v>2.6499999999999995</c:v>
                </c:pt>
                <c:pt idx="6">
                  <c:v>2.95</c:v>
                </c:pt>
                <c:pt idx="7">
                  <c:v>0.050000000000000266</c:v>
                </c:pt>
                <c:pt idx="8">
                  <c:v>-0.75</c:v>
                </c:pt>
                <c:pt idx="9">
                  <c:v>1.2500000000000004</c:v>
                </c:pt>
                <c:pt idx="10">
                  <c:v>-0.4299999999999997</c:v>
                </c:pt>
                <c:pt idx="11">
                  <c:v>-1.5299999999999998</c:v>
                </c:pt>
                <c:pt idx="12">
                  <c:v>-1.23</c:v>
                </c:pt>
                <c:pt idx="13">
                  <c:v>-2.23</c:v>
                </c:pt>
                <c:pt idx="14">
                  <c:v>-2.43</c:v>
                </c:pt>
                <c:pt idx="15">
                  <c:v>2.07</c:v>
                </c:pt>
                <c:pt idx="16">
                  <c:v>3.1700000000000004</c:v>
                </c:pt>
                <c:pt idx="17">
                  <c:v>-0.7299999999999991</c:v>
                </c:pt>
                <c:pt idx="18">
                  <c:v>2.27</c:v>
                </c:pt>
                <c:pt idx="19">
                  <c:v>1.0700000000000003</c:v>
                </c:pt>
              </c:numCache>
            </c:numRef>
          </c:yVal>
          <c:smooth val="0"/>
        </c:ser>
        <c:axId val="12614961"/>
        <c:axId val="46425786"/>
      </c:scatterChart>
      <c:valAx>
        <c:axId val="1261496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6425786"/>
        <c:crossesAt val="-3"/>
        <c:crossBetween val="midCat"/>
        <c:dispUnits/>
        <c:majorUnit val="1"/>
        <c:minorUnit val="0.1"/>
      </c:valAx>
      <c:valAx>
        <c:axId val="4642578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2614961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'Ch10.2Sleep'!$E$5:$E$23</c:f>
              <c:numCache>
                <c:ptCount val="19"/>
                <c:pt idx="0">
                  <c:v>-2.35</c:v>
                </c:pt>
                <c:pt idx="1">
                  <c:v>-0.9500000000000002</c:v>
                </c:pt>
                <c:pt idx="2">
                  <c:v>-1.9500000000000002</c:v>
                </c:pt>
                <c:pt idx="3">
                  <c:v>-0.8500000000000005</c:v>
                </c:pt>
                <c:pt idx="4">
                  <c:v>2.6499999999999995</c:v>
                </c:pt>
                <c:pt idx="5">
                  <c:v>2.95</c:v>
                </c:pt>
                <c:pt idx="6">
                  <c:v>0.050000000000000266</c:v>
                </c:pt>
                <c:pt idx="7">
                  <c:v>-0.75</c:v>
                </c:pt>
                <c:pt idx="8">
                  <c:v>1.2500000000000004</c:v>
                </c:pt>
                <c:pt idx="9">
                  <c:v>-0.4299999999999997</c:v>
                </c:pt>
                <c:pt idx="10">
                  <c:v>-1.5299999999999998</c:v>
                </c:pt>
                <c:pt idx="11">
                  <c:v>-1.23</c:v>
                </c:pt>
                <c:pt idx="12">
                  <c:v>-2.23</c:v>
                </c:pt>
                <c:pt idx="13">
                  <c:v>-2.43</c:v>
                </c:pt>
                <c:pt idx="14">
                  <c:v>2.07</c:v>
                </c:pt>
                <c:pt idx="15">
                  <c:v>3.1700000000000004</c:v>
                </c:pt>
                <c:pt idx="16">
                  <c:v>-0.7299999999999991</c:v>
                </c:pt>
                <c:pt idx="17">
                  <c:v>2.27</c:v>
                </c:pt>
                <c:pt idx="18">
                  <c:v>1.0700000000000003</c:v>
                </c:pt>
              </c:numCache>
            </c:numRef>
          </c:xVal>
          <c:yVal>
            <c:numRef>
              <c:f>'Ch10.2Sleep'!$H$5:$H$23</c:f>
              <c:numCache>
                <c:ptCount val="19"/>
                <c:pt idx="0">
                  <c:v>-0.04999999999999993</c:v>
                </c:pt>
                <c:pt idx="1">
                  <c:v>-2.35</c:v>
                </c:pt>
                <c:pt idx="2">
                  <c:v>-0.9500000000000002</c:v>
                </c:pt>
                <c:pt idx="3">
                  <c:v>-1.9500000000000002</c:v>
                </c:pt>
                <c:pt idx="4">
                  <c:v>-0.8500000000000005</c:v>
                </c:pt>
                <c:pt idx="5">
                  <c:v>2.6499999999999995</c:v>
                </c:pt>
                <c:pt idx="6">
                  <c:v>2.95</c:v>
                </c:pt>
                <c:pt idx="7">
                  <c:v>0.050000000000000266</c:v>
                </c:pt>
                <c:pt idx="8">
                  <c:v>-0.75</c:v>
                </c:pt>
                <c:pt idx="9">
                  <c:v>1.2500000000000004</c:v>
                </c:pt>
                <c:pt idx="10">
                  <c:v>-0.4299999999999997</c:v>
                </c:pt>
                <c:pt idx="11">
                  <c:v>-1.5299999999999998</c:v>
                </c:pt>
                <c:pt idx="12">
                  <c:v>-1.23</c:v>
                </c:pt>
                <c:pt idx="13">
                  <c:v>-2.23</c:v>
                </c:pt>
                <c:pt idx="14">
                  <c:v>-2.43</c:v>
                </c:pt>
                <c:pt idx="15">
                  <c:v>2.07</c:v>
                </c:pt>
                <c:pt idx="16">
                  <c:v>3.1700000000000004</c:v>
                </c:pt>
                <c:pt idx="17">
                  <c:v>-0.7299999999999991</c:v>
                </c:pt>
                <c:pt idx="18">
                  <c:v>2.27</c:v>
                </c:pt>
              </c:numCache>
            </c:numRef>
          </c:yVal>
          <c:smooth val="0"/>
        </c:ser>
        <c:axId val="15178891"/>
        <c:axId val="2392292"/>
      </c:scatterChart>
      <c:valAx>
        <c:axId val="15178891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lagged 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392292"/>
        <c:crossesAt val="-3"/>
        <c:crossBetween val="midCat"/>
        <c:dispUnits/>
      </c:valAx>
      <c:valAx>
        <c:axId val="2392292"/>
        <c:scaling>
          <c:orientation val="minMax"/>
          <c:max val="4"/>
          <c:min val="-3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5178891"/>
        <c:crossesAt val="-3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'Ch10.2Sleep'!$F$4:$F$23</c:f>
              <c:numCache>
                <c:ptCount val="20"/>
                <c:pt idx="0">
                  <c:v>12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18</c:v>
                </c:pt>
                <c:pt idx="6">
                  <c:v>19</c:v>
                </c:pt>
                <c:pt idx="7">
                  <c:v>13</c:v>
                </c:pt>
                <c:pt idx="8">
                  <c:v>9</c:v>
                </c:pt>
                <c:pt idx="9">
                  <c:v>15</c:v>
                </c:pt>
                <c:pt idx="10">
                  <c:v>11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1</c:v>
                </c:pt>
                <c:pt idx="15">
                  <c:v>16</c:v>
                </c:pt>
                <c:pt idx="16">
                  <c:v>20</c:v>
                </c:pt>
                <c:pt idx="17">
                  <c:v>10</c:v>
                </c:pt>
                <c:pt idx="18">
                  <c:v>17</c:v>
                </c:pt>
                <c:pt idx="19">
                  <c:v>14</c:v>
                </c:pt>
              </c:numCache>
            </c:numRef>
          </c:xVal>
          <c:yVal>
            <c:numRef>
              <c:f>'Ch10.2Sleep'!$G$4:$G$23</c:f>
              <c:numCache>
                <c:ptCount val="20"/>
                <c:pt idx="0">
                  <c:v>0.4892072930494834</c:v>
                </c:pt>
                <c:pt idx="1">
                  <c:v>0.10174800231033476</c:v>
                </c:pt>
                <c:pt idx="2">
                  <c:v>0.3036004176548175</c:v>
                </c:pt>
                <c:pt idx="3">
                  <c:v>0.14566633166608745</c:v>
                </c:pt>
                <c:pt idx="4">
                  <c:v>0.3227724208983983</c:v>
                </c:pt>
                <c:pt idx="5">
                  <c:v>0.9242128919645611</c:v>
                </c:pt>
                <c:pt idx="6">
                  <c:v>0.9447926957845915</c:v>
                </c:pt>
                <c:pt idx="7">
                  <c:v>0.5107927069505166</c:v>
                </c:pt>
                <c:pt idx="8">
                  <c:v>0.3424274772501972</c:v>
                </c:pt>
                <c:pt idx="9">
                  <c:v>0.7506105256635225</c:v>
                </c:pt>
                <c:pt idx="10">
                  <c:v>0.40800276785836154</c:v>
                </c:pt>
                <c:pt idx="11">
                  <c:v>0.20385549442472206</c:v>
                </c:pt>
                <c:pt idx="12">
                  <c:v>0.25283671491281723</c:v>
                </c:pt>
                <c:pt idx="13">
                  <c:v>0.11377024576367134</c:v>
                </c:pt>
                <c:pt idx="14">
                  <c:v>0.09426426539722044</c:v>
                </c:pt>
                <c:pt idx="15">
                  <c:v>0.8686725368727278</c:v>
                </c:pt>
                <c:pt idx="16">
                  <c:v>0.9568623244302746</c:v>
                </c:pt>
                <c:pt idx="17">
                  <c:v>0.3464124077588391</c:v>
                </c:pt>
                <c:pt idx="18">
                  <c:v>0.8903447985317519</c:v>
                </c:pt>
                <c:pt idx="19">
                  <c:v>0.7187083877421749</c:v>
                </c:pt>
              </c:numCache>
            </c:numRef>
          </c:yVal>
          <c:smooth val="0"/>
        </c:ser>
        <c:axId val="21530629"/>
        <c:axId val="59557934"/>
      </c:scatterChart>
      <c:valAx>
        <c:axId val="21530629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Residuals in rank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57934"/>
        <c:crossesAt val="0"/>
        <c:crossBetween val="midCat"/>
        <c:dispUnits/>
        <c:majorUnit val="5"/>
        <c:minorUnit val="1"/>
      </c:valAx>
      <c:valAx>
        <c:axId val="595579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530629"/>
        <c:crosses val="autoZero"/>
        <c:crossBetween val="midCat"/>
        <c:dispUnits/>
        <c:majorUnit val="0.2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0.32725</cdr:y>
    </cdr:from>
    <cdr:to>
      <cdr:x>0.90425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62865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none" baseline="-25000">
              <a:latin typeface="Symbol"/>
              <a:ea typeface="Symbol"/>
              <a:cs typeface="Symbol"/>
            </a:rPr>
            <a:t>o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 =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15</xdr:row>
      <xdr:rowOff>133350</xdr:rowOff>
    </xdr:from>
    <xdr:to>
      <xdr:col>13</xdr:col>
      <xdr:colOff>542925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762625" y="2581275"/>
        <a:ext cx="20669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1</xdr:row>
      <xdr:rowOff>76200</xdr:rowOff>
    </xdr:from>
    <xdr:to>
      <xdr:col>14</xdr:col>
      <xdr:colOff>561975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5762625" y="238125"/>
        <a:ext cx="2695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171450</xdr:colOff>
      <xdr:row>28</xdr:row>
      <xdr:rowOff>133350</xdr:rowOff>
    </xdr:from>
    <xdr:to>
      <xdr:col>14</xdr:col>
      <xdr:colOff>190500</xdr:colOff>
      <xdr:row>40</xdr:row>
      <xdr:rowOff>9525</xdr:rowOff>
    </xdr:to>
    <xdr:graphicFrame>
      <xdr:nvGraphicFramePr>
        <xdr:cNvPr id="3" name="Chart 3"/>
        <xdr:cNvGraphicFramePr/>
      </xdr:nvGraphicFramePr>
      <xdr:xfrm>
        <a:off x="5629275" y="4686300"/>
        <a:ext cx="24574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22</xdr:row>
      <xdr:rowOff>0</xdr:rowOff>
    </xdr:from>
    <xdr:to>
      <xdr:col>9</xdr:col>
      <xdr:colOff>0</xdr:colOff>
      <xdr:row>34</xdr:row>
      <xdr:rowOff>0</xdr:rowOff>
    </xdr:to>
    <xdr:graphicFrame>
      <xdr:nvGraphicFramePr>
        <xdr:cNvPr id="4" name="Chart 4"/>
        <xdr:cNvGraphicFramePr/>
      </xdr:nvGraphicFramePr>
      <xdr:xfrm>
        <a:off x="2152650" y="3581400"/>
        <a:ext cx="28384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38100</xdr:rowOff>
    </xdr:from>
    <xdr:to>
      <xdr:col>13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24400" y="2305050"/>
        <a:ext cx="25431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95250</xdr:rowOff>
    </xdr:from>
    <xdr:to>
      <xdr:col>14</xdr:col>
      <xdr:colOff>152400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4638675" y="257175"/>
        <a:ext cx="3200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25</xdr:row>
      <xdr:rowOff>38100</xdr:rowOff>
    </xdr:from>
    <xdr:to>
      <xdr:col>14</xdr:col>
      <xdr:colOff>9525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4752975" y="4086225"/>
        <a:ext cx="29432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sh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rug A"/>
      <sheetName val="Drug A GLM"/>
      <sheetName val="Drug B"/>
      <sheetName val="Drug C"/>
      <sheetName val="Drug A v B"/>
      <sheetName val="Drug A v B GLM"/>
    </sheetNames>
    <sheetDataSet>
      <sheetData sheetId="0">
        <row r="5">
          <cell r="C5">
            <v>0.6</v>
          </cell>
          <cell r="K5">
            <v>0.7000000000000001</v>
          </cell>
          <cell r="L5">
            <v>1.9</v>
          </cell>
        </row>
        <row r="6">
          <cell r="C6">
            <v>3</v>
          </cell>
          <cell r="K6">
            <v>-1.6</v>
          </cell>
          <cell r="L6">
            <v>0.7999999999999998</v>
          </cell>
        </row>
        <row r="7">
          <cell r="C7">
            <v>4.7</v>
          </cell>
          <cell r="K7">
            <v>-0.20000000000000018</v>
          </cell>
          <cell r="L7">
            <v>1.0999999999999996</v>
          </cell>
        </row>
        <row r="8">
          <cell r="C8">
            <v>5.5</v>
          </cell>
          <cell r="K8">
            <v>-1.2000000000000002</v>
          </cell>
          <cell r="L8">
            <v>0.09999999999999964</v>
          </cell>
        </row>
        <row r="9">
          <cell r="C9">
            <v>6.2</v>
          </cell>
          <cell r="K9">
            <v>-0.10000000000000053</v>
          </cell>
          <cell r="L9">
            <v>-0.10000000000000053</v>
          </cell>
        </row>
        <row r="10">
          <cell r="C10">
            <v>3.2</v>
          </cell>
          <cell r="K10">
            <v>3.3999999999999995</v>
          </cell>
          <cell r="L10">
            <v>4.3999999999999995</v>
          </cell>
        </row>
        <row r="11">
          <cell r="C11">
            <v>2.5</v>
          </cell>
          <cell r="K11">
            <v>3.7</v>
          </cell>
          <cell r="L11">
            <v>5.5</v>
          </cell>
        </row>
        <row r="12">
          <cell r="C12">
            <v>2.8</v>
          </cell>
          <cell r="K12">
            <v>0.8000000000000003</v>
          </cell>
          <cell r="L12">
            <v>1.6000000000000005</v>
          </cell>
        </row>
        <row r="13">
          <cell r="C13">
            <v>1.1</v>
          </cell>
          <cell r="K13">
            <v>0</v>
          </cell>
          <cell r="L13">
            <v>4.6</v>
          </cell>
        </row>
        <row r="14">
          <cell r="C14">
            <v>2.9</v>
          </cell>
          <cell r="K14">
            <v>2.0000000000000004</v>
          </cell>
          <cell r="L14">
            <v>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4">
      <selection activeCell="C22" sqref="C22"/>
    </sheetView>
  </sheetViews>
  <sheetFormatPr defaultColWidth="9.140625" defaultRowHeight="12.75"/>
  <cols>
    <col min="1" max="1" width="7.7109375" style="0" customWidth="1"/>
    <col min="2" max="2" width="7.140625" style="0" customWidth="1"/>
    <col min="3" max="3" width="9.00390625" style="0" customWidth="1"/>
    <col min="4" max="6" width="8.7109375" style="0" customWidth="1"/>
    <col min="7" max="7" width="6.57421875" style="0" customWidth="1"/>
    <col min="9" max="9" width="9.140625" style="1" customWidth="1"/>
    <col min="10" max="10" width="7.00390625" style="2" customWidth="1"/>
  </cols>
  <sheetData>
    <row r="1" spans="1:4" ht="12.75">
      <c r="A1" t="s">
        <v>0</v>
      </c>
      <c r="D1" t="s">
        <v>1</v>
      </c>
    </row>
    <row r="2" spans="1:9" ht="14.25">
      <c r="A2" s="3" t="s">
        <v>2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23</v>
      </c>
      <c r="G2" s="3" t="s">
        <v>6</v>
      </c>
      <c r="H2" s="3" t="s">
        <v>7</v>
      </c>
      <c r="I2" s="3" t="s">
        <v>8</v>
      </c>
    </row>
    <row r="3" spans="1:9" ht="12.75">
      <c r="A3" s="3" t="s">
        <v>9</v>
      </c>
      <c r="B3" s="3" t="s">
        <v>10</v>
      </c>
      <c r="C3" s="3"/>
      <c r="D3" s="3"/>
      <c r="E3" s="3"/>
      <c r="F3" s="3"/>
      <c r="G3" s="3" t="s">
        <v>11</v>
      </c>
      <c r="I3" s="3" t="s">
        <v>12</v>
      </c>
    </row>
    <row r="4" spans="1:9" ht="12.75">
      <c r="A4">
        <v>1.3</v>
      </c>
      <c r="B4" s="4">
        <f>'[1]Data'!C5</f>
        <v>0.6</v>
      </c>
      <c r="C4" s="5">
        <f aca="true" t="shared" si="0" ref="C4:C13">A4-B4</f>
        <v>0.7000000000000001</v>
      </c>
      <c r="D4" s="6">
        <f aca="true" t="shared" si="1" ref="D4:D13">AVERAGE($C$4:$C$13)</f>
        <v>0.75</v>
      </c>
      <c r="E4" s="6">
        <f aca="true" t="shared" si="2" ref="E4:E13">C4-D4</f>
        <v>-0.04999999999999993</v>
      </c>
      <c r="F4" s="12">
        <f>E4^2</f>
        <v>0.0024999999999999935</v>
      </c>
      <c r="G4" s="7">
        <f>RANK(E4,$E$4:$E$13,1)</f>
        <v>6</v>
      </c>
      <c r="H4" s="7">
        <f>NORMDIST(E4,AVERAGE($E$4:$E$13),STDEV($E$4:$E$13),TRUE)</f>
        <v>0.48885159269472367</v>
      </c>
      <c r="I4" s="8"/>
    </row>
    <row r="5" spans="1:9" ht="12.75">
      <c r="A5">
        <v>1.4</v>
      </c>
      <c r="B5" s="4">
        <f>'[1]Data'!C6</f>
        <v>3</v>
      </c>
      <c r="C5" s="5">
        <f t="shared" si="0"/>
        <v>-1.6</v>
      </c>
      <c r="D5" s="6">
        <f t="shared" si="1"/>
        <v>0.75</v>
      </c>
      <c r="E5" s="6">
        <f t="shared" si="2"/>
        <v>-2.35</v>
      </c>
      <c r="F5" s="12">
        <f aca="true" t="shared" si="3" ref="F5:F13">E5^2</f>
        <v>5.522500000000001</v>
      </c>
      <c r="G5" s="7">
        <f>RANK(E5,$E$4:$E$13,1)</f>
        <v>1</v>
      </c>
      <c r="H5" s="7">
        <f>NORMDIST(E5,AVERAGE($E$4:$E$13),STDEV($E$4:$E$13),TRUE)</f>
        <v>0.09449454300065752</v>
      </c>
      <c r="I5" s="8">
        <f>E4</f>
        <v>-0.04999999999999993</v>
      </c>
    </row>
    <row r="6" spans="1:9" ht="12.75">
      <c r="A6">
        <v>4.5</v>
      </c>
      <c r="B6" s="4">
        <f>'[1]Data'!C7</f>
        <v>4.7</v>
      </c>
      <c r="C6" s="5">
        <f t="shared" si="0"/>
        <v>-0.20000000000000018</v>
      </c>
      <c r="D6" s="6">
        <f t="shared" si="1"/>
        <v>0.75</v>
      </c>
      <c r="E6" s="6">
        <f t="shared" si="2"/>
        <v>-0.9500000000000002</v>
      </c>
      <c r="F6" s="12">
        <f t="shared" si="3"/>
        <v>0.9025000000000003</v>
      </c>
      <c r="G6" s="7">
        <f>RANK(E6,$E$4:$E$13,1)</f>
        <v>3</v>
      </c>
      <c r="H6" s="7">
        <f>NORMDIST(E6,AVERAGE($E$4:$E$13),STDEV($E$4:$E$13),TRUE)</f>
        <v>0.2977024198032798</v>
      </c>
      <c r="I6" s="8">
        <f>E5</f>
        <v>-2.35</v>
      </c>
    </row>
    <row r="7" spans="1:9" ht="12.75">
      <c r="A7">
        <v>4.3</v>
      </c>
      <c r="B7" s="4">
        <f>'[1]Data'!C8</f>
        <v>5.5</v>
      </c>
      <c r="C7" s="5">
        <f t="shared" si="0"/>
        <v>-1.2000000000000002</v>
      </c>
      <c r="D7" s="6">
        <f t="shared" si="1"/>
        <v>0.75</v>
      </c>
      <c r="E7" s="6">
        <f t="shared" si="2"/>
        <v>-1.9500000000000002</v>
      </c>
      <c r="F7" s="12">
        <f t="shared" si="3"/>
        <v>3.8025000000000007</v>
      </c>
      <c r="G7" s="7">
        <f>RANK(E7,$E$4:$E$13,1)</f>
        <v>2</v>
      </c>
      <c r="H7" s="7">
        <f>NORMDIST(E7,AVERAGE($E$4:$E$13),STDEV($E$4:$E$13),TRUE)</f>
        <v>0.13785913678430028</v>
      </c>
      <c r="I7" s="8">
        <f>E6</f>
        <v>-0.9500000000000002</v>
      </c>
    </row>
    <row r="8" spans="1:9" ht="12.75">
      <c r="A8">
        <v>6.1</v>
      </c>
      <c r="B8" s="4">
        <f>'[1]Data'!C9</f>
        <v>6.2</v>
      </c>
      <c r="C8" s="5">
        <f t="shared" si="0"/>
        <v>-0.10000000000000053</v>
      </c>
      <c r="D8" s="6">
        <f t="shared" si="1"/>
        <v>0.75</v>
      </c>
      <c r="E8" s="6">
        <f t="shared" si="2"/>
        <v>-0.8500000000000005</v>
      </c>
      <c r="F8" s="12">
        <f t="shared" si="3"/>
        <v>0.7225000000000009</v>
      </c>
      <c r="G8" s="7">
        <f>RANK(E8,$E$4:$E$13,1)</f>
        <v>4</v>
      </c>
      <c r="H8" s="7">
        <f>NORMDIST(E8,AVERAGE($E$4:$E$13),STDEV($E$4:$E$13),TRUE)</f>
        <v>0.31734958774226785</v>
      </c>
      <c r="I8" s="8">
        <f>E7</f>
        <v>-1.9500000000000002</v>
      </c>
    </row>
    <row r="9" spans="1:9" ht="12.75">
      <c r="A9">
        <v>6.6</v>
      </c>
      <c r="B9" s="4">
        <f>'[1]Data'!C10</f>
        <v>3.2</v>
      </c>
      <c r="C9" s="5">
        <f t="shared" si="0"/>
        <v>3.3999999999999995</v>
      </c>
      <c r="D9" s="6">
        <f t="shared" si="1"/>
        <v>0.75</v>
      </c>
      <c r="E9" s="6">
        <f t="shared" si="2"/>
        <v>2.6499999999999995</v>
      </c>
      <c r="F9" s="12">
        <f t="shared" si="3"/>
        <v>7.022499999999997</v>
      </c>
      <c r="G9" s="7">
        <f>RANK(E9,$E$4:$E$13,1)</f>
        <v>9</v>
      </c>
      <c r="H9" s="7">
        <f>NORMDIST(E9,AVERAGE($E$4:$E$13),STDEV($E$4:$E$13),TRUE)</f>
        <v>0.9307321759084859</v>
      </c>
      <c r="I9" s="8">
        <f>E8</f>
        <v>-0.8500000000000005</v>
      </c>
    </row>
    <row r="10" spans="1:9" ht="12.75">
      <c r="A10">
        <v>6.2</v>
      </c>
      <c r="B10" s="4">
        <f>'[1]Data'!C11</f>
        <v>2.5</v>
      </c>
      <c r="C10" s="5">
        <f t="shared" si="0"/>
        <v>3.7</v>
      </c>
      <c r="D10" s="6">
        <f t="shared" si="1"/>
        <v>0.75</v>
      </c>
      <c r="E10" s="6">
        <f t="shared" si="2"/>
        <v>2.95</v>
      </c>
      <c r="F10" s="12">
        <f t="shared" si="3"/>
        <v>8.7025</v>
      </c>
      <c r="G10" s="7">
        <f>RANK(E10,$E$4:$E$13,1)</f>
        <v>10</v>
      </c>
      <c r="H10" s="7">
        <f>NORMDIST(E10,AVERAGE($E$4:$E$13),STDEV($E$4:$E$13),TRUE)</f>
        <v>0.9504217947329774</v>
      </c>
      <c r="I10" s="8">
        <f>E9</f>
        <v>2.6499999999999995</v>
      </c>
    </row>
    <row r="11" spans="1:9" ht="12.75">
      <c r="A11">
        <v>3.6</v>
      </c>
      <c r="B11" s="4">
        <f>'[1]Data'!C12</f>
        <v>2.8</v>
      </c>
      <c r="C11" s="5">
        <f t="shared" si="0"/>
        <v>0.8000000000000003</v>
      </c>
      <c r="D11" s="6">
        <f t="shared" si="1"/>
        <v>0.75</v>
      </c>
      <c r="E11" s="6">
        <f t="shared" si="2"/>
        <v>0.050000000000000266</v>
      </c>
      <c r="F11" s="12">
        <f t="shared" si="3"/>
        <v>0.0025000000000000265</v>
      </c>
      <c r="G11" s="7">
        <f>RANK(E11,$E$4:$E$13,1)</f>
        <v>7</v>
      </c>
      <c r="H11" s="7">
        <f>NORMDIST(E11,AVERAGE($E$4:$E$13),STDEV($E$4:$E$13),TRUE)</f>
        <v>0.5111484073052763</v>
      </c>
      <c r="I11" s="8">
        <f>E10</f>
        <v>2.95</v>
      </c>
    </row>
    <row r="12" spans="1:9" ht="12.75">
      <c r="A12">
        <v>1.1</v>
      </c>
      <c r="B12" s="4">
        <f>'[1]Data'!C13</f>
        <v>1.1</v>
      </c>
      <c r="C12" s="5">
        <f t="shared" si="0"/>
        <v>0</v>
      </c>
      <c r="D12" s="6">
        <f t="shared" si="1"/>
        <v>0.75</v>
      </c>
      <c r="E12" s="6">
        <f t="shared" si="2"/>
        <v>-0.75</v>
      </c>
      <c r="F12" s="12">
        <f t="shared" si="3"/>
        <v>0.5625</v>
      </c>
      <c r="G12" s="7">
        <f>RANK(E12,$E$4:$E$13,1)</f>
        <v>5</v>
      </c>
      <c r="H12" s="7">
        <f>NORMDIST(E12,AVERAGE($E$4:$E$13),STDEV($E$4:$E$13),TRUE)</f>
        <v>0.33752539235962853</v>
      </c>
      <c r="I12" s="8">
        <f>E11</f>
        <v>0.050000000000000266</v>
      </c>
    </row>
    <row r="13" spans="1:9" ht="12.75">
      <c r="A13">
        <v>4.9</v>
      </c>
      <c r="B13" s="4">
        <f>'[1]Data'!C14</f>
        <v>2.9</v>
      </c>
      <c r="C13" s="5">
        <f t="shared" si="0"/>
        <v>2.0000000000000004</v>
      </c>
      <c r="D13" s="6">
        <f t="shared" si="1"/>
        <v>0.75</v>
      </c>
      <c r="E13" s="6">
        <f t="shared" si="2"/>
        <v>1.2500000000000004</v>
      </c>
      <c r="F13" s="12">
        <f t="shared" si="3"/>
        <v>1.562500000000001</v>
      </c>
      <c r="G13" s="7">
        <f>RANK(E13,$E$4:$E$13,1)</f>
        <v>8</v>
      </c>
      <c r="H13" s="7">
        <f>NORMDIST(E13,AVERAGE($E$4:$E$13),STDEV($E$4:$E$13),TRUE)</f>
        <v>0.7576336175923585</v>
      </c>
      <c r="I13" s="8">
        <f>E12</f>
        <v>-0.75</v>
      </c>
    </row>
    <row r="14" spans="4:9" ht="12.75">
      <c r="D14" s="7"/>
      <c r="E14" s="7"/>
      <c r="F14" s="7"/>
      <c r="G14" s="7"/>
      <c r="H14" s="7"/>
      <c r="I14" s="8">
        <f>E13</f>
        <v>1.2500000000000004</v>
      </c>
    </row>
    <row r="15" spans="2:6" ht="12.75">
      <c r="B15" t="s">
        <v>13</v>
      </c>
      <c r="C15" s="7">
        <f>AVERAGE(C4:C13)</f>
        <v>0.75</v>
      </c>
      <c r="D15" s="7">
        <f>AVERAGE(D4:D13)</f>
        <v>0.75</v>
      </c>
      <c r="E15" s="6">
        <f>AVERAGE(E4:E13)</f>
        <v>-8.881784197001253E-17</v>
      </c>
      <c r="F15" s="6">
        <f>SUM(F4:F14)</f>
        <v>28.805000000000003</v>
      </c>
    </row>
    <row r="16" spans="2:7" ht="12.75">
      <c r="B16" t="s">
        <v>14</v>
      </c>
      <c r="C16" s="7">
        <f>DEVSQ(C4:C13)</f>
        <v>28.805000000000003</v>
      </c>
      <c r="D16" s="7">
        <f>DEVSQ(D4:D13)</f>
        <v>0</v>
      </c>
      <c r="E16" s="7">
        <f>DEVSQ(E4:E13)</f>
        <v>28.805000000000003</v>
      </c>
      <c r="F16" s="7"/>
      <c r="G16" s="9"/>
    </row>
    <row r="17" spans="2:7" ht="12.75">
      <c r="B17" t="s">
        <v>15</v>
      </c>
      <c r="C17" s="2">
        <f>COUNT(C4:C13)-1</f>
        <v>9</v>
      </c>
      <c r="D17" s="2">
        <v>0</v>
      </c>
      <c r="E17" s="2">
        <f>C17-D17</f>
        <v>9</v>
      </c>
      <c r="F17" s="2"/>
      <c r="G17" s="2"/>
    </row>
    <row r="18" spans="3:7" ht="12.75">
      <c r="C18" s="2"/>
      <c r="D18" s="7"/>
      <c r="E18" s="7"/>
      <c r="F18" s="7"/>
      <c r="G18" s="2"/>
    </row>
    <row r="19" spans="2:7" ht="12.75">
      <c r="B19" t="s">
        <v>16</v>
      </c>
      <c r="C19" s="1" t="s">
        <v>15</v>
      </c>
      <c r="D19" s="8" t="s">
        <v>14</v>
      </c>
      <c r="E19" s="8" t="s">
        <v>17</v>
      </c>
      <c r="F19" s="1" t="s">
        <v>18</v>
      </c>
      <c r="G19" s="1" t="s">
        <v>19</v>
      </c>
    </row>
    <row r="20" spans="2:9" ht="12.75">
      <c r="B20" t="s">
        <v>20</v>
      </c>
      <c r="C20" s="2">
        <v>1</v>
      </c>
      <c r="D20" s="7">
        <f>D15*D15*10</f>
        <v>5.625</v>
      </c>
      <c r="E20" s="10">
        <f>D20/C20</f>
        <v>5.625</v>
      </c>
      <c r="F20" s="7">
        <f>E20/E21</f>
        <v>4.29612914424579</v>
      </c>
      <c r="G20" s="13">
        <f>FDIST(F20,C20,C21)</f>
        <v>0.05011777118282489</v>
      </c>
      <c r="H20" s="10">
        <f>TDIST(I20,C21,1)</f>
        <v>0.025058885591412446</v>
      </c>
      <c r="I20" s="1">
        <f>SQRT(F20)</f>
        <v>2.072710578987281</v>
      </c>
    </row>
    <row r="21" spans="2:8" ht="12.75">
      <c r="B21" t="s">
        <v>21</v>
      </c>
      <c r="C21" s="2">
        <v>22</v>
      </c>
      <c r="D21" s="7">
        <f>E16</f>
        <v>28.805000000000003</v>
      </c>
      <c r="E21" s="10">
        <f>D21/C21</f>
        <v>1.309318181818182</v>
      </c>
      <c r="F21" s="7"/>
      <c r="G21" s="7"/>
      <c r="H21" s="10"/>
    </row>
    <row r="22" spans="4:7" ht="12.75">
      <c r="D22" s="7">
        <f>SUM(D20:D21)</f>
        <v>34.43000000000001</v>
      </c>
      <c r="E22" s="7"/>
      <c r="F22" s="7"/>
      <c r="G22" s="7"/>
    </row>
    <row r="23" spans="2:3" ht="12.75">
      <c r="B23" s="1" t="s">
        <v>20</v>
      </c>
      <c r="C23" s="1" t="s">
        <v>22</v>
      </c>
    </row>
    <row r="24" spans="1:8" ht="12.75">
      <c r="A24">
        <v>-1</v>
      </c>
      <c r="B24">
        <v>0</v>
      </c>
      <c r="C24" s="8">
        <f aca="true" t="shared" si="4" ref="C24:C33">A4-B4</f>
        <v>0.7000000000000001</v>
      </c>
      <c r="D24" s="1"/>
      <c r="E24" s="8"/>
      <c r="F24" s="8"/>
      <c r="G24" s="1"/>
      <c r="H24" s="1"/>
    </row>
    <row r="25" spans="2:8" ht="12.75">
      <c r="B25">
        <v>0</v>
      </c>
      <c r="C25" s="8">
        <f t="shared" si="4"/>
        <v>-1.6</v>
      </c>
      <c r="D25" s="11"/>
      <c r="E25" s="11"/>
      <c r="F25" s="11"/>
      <c r="G25" s="11"/>
      <c r="H25" s="10"/>
    </row>
    <row r="26" spans="2:8" ht="12.75">
      <c r="B26">
        <v>0</v>
      </c>
      <c r="C26" s="8">
        <f t="shared" si="4"/>
        <v>-0.20000000000000018</v>
      </c>
      <c r="D26" s="7"/>
      <c r="E26" s="7"/>
      <c r="F26" s="7"/>
      <c r="G26" s="7"/>
      <c r="H26" s="7"/>
    </row>
    <row r="27" spans="2:7" ht="12.75">
      <c r="B27">
        <v>0</v>
      </c>
      <c r="C27" s="8">
        <f t="shared" si="4"/>
        <v>-1.2000000000000002</v>
      </c>
      <c r="G27" s="7"/>
    </row>
    <row r="28" spans="2:3" ht="12.75">
      <c r="B28">
        <v>0</v>
      </c>
      <c r="C28" s="8">
        <f t="shared" si="4"/>
        <v>-0.10000000000000053</v>
      </c>
    </row>
    <row r="29" spans="2:7" ht="12.75">
      <c r="B29">
        <v>0</v>
      </c>
      <c r="C29" s="8">
        <f t="shared" si="4"/>
        <v>3.3999999999999995</v>
      </c>
      <c r="D29" s="1"/>
      <c r="E29" s="1"/>
      <c r="F29" s="1"/>
      <c r="G29" s="1"/>
    </row>
    <row r="30" spans="2:7" ht="12.75">
      <c r="B30">
        <v>0</v>
      </c>
      <c r="C30" s="8">
        <f t="shared" si="4"/>
        <v>3.7</v>
      </c>
      <c r="D30" s="10"/>
      <c r="E30" s="10"/>
      <c r="F30" s="10"/>
      <c r="G30" s="10"/>
    </row>
    <row r="31" spans="2:7" ht="12.75">
      <c r="B31">
        <v>0</v>
      </c>
      <c r="C31" s="8">
        <f t="shared" si="4"/>
        <v>0.8000000000000003</v>
      </c>
      <c r="D31" s="7"/>
      <c r="E31" s="7"/>
      <c r="F31" s="7"/>
      <c r="G31" s="7"/>
    </row>
    <row r="32" spans="2:3" ht="12.75">
      <c r="B32">
        <v>0</v>
      </c>
      <c r="C32" s="8">
        <f t="shared" si="4"/>
        <v>0</v>
      </c>
    </row>
    <row r="33" spans="1:3" ht="12.75">
      <c r="A33">
        <v>1</v>
      </c>
      <c r="B33">
        <v>0</v>
      </c>
      <c r="C33" s="8">
        <f t="shared" si="4"/>
        <v>2.0000000000000004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1" sqref="A11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9.00390625" style="0" customWidth="1"/>
    <col min="4" max="5" width="8.7109375" style="0" customWidth="1"/>
    <col min="6" max="6" width="6.57421875" style="0" customWidth="1"/>
    <col min="7" max="7" width="9.421875" style="0" customWidth="1"/>
    <col min="8" max="8" width="9.140625" style="1" customWidth="1"/>
    <col min="9" max="9" width="4.28125" style="2" customWidth="1"/>
  </cols>
  <sheetData>
    <row r="1" spans="1:9" ht="12.75">
      <c r="A1" t="s">
        <v>0</v>
      </c>
      <c r="D1" t="s">
        <v>24</v>
      </c>
      <c r="H1"/>
      <c r="I1"/>
    </row>
    <row r="2" spans="1:8" ht="12.75">
      <c r="A2" s="3"/>
      <c r="B2" s="3" t="s">
        <v>25</v>
      </c>
      <c r="C2" s="3" t="s">
        <v>22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3"/>
      <c r="B3" s="3" t="s">
        <v>26</v>
      </c>
      <c r="C3" s="3"/>
      <c r="D3" s="3"/>
      <c r="E3" s="3"/>
      <c r="F3" s="3" t="s">
        <v>11</v>
      </c>
      <c r="H3" s="3" t="s">
        <v>12</v>
      </c>
    </row>
    <row r="4" spans="1:8" ht="12.75">
      <c r="A4">
        <v>1</v>
      </c>
      <c r="B4" s="5">
        <v>0</v>
      </c>
      <c r="C4" s="5">
        <f>'[1]Data'!K5</f>
        <v>0.7000000000000001</v>
      </c>
      <c r="D4" s="14">
        <f aca="true" t="shared" si="0" ref="D4:D13">AVERAGE($C$4:$C$13)</f>
        <v>0.75</v>
      </c>
      <c r="E4" s="14">
        <f aca="true" t="shared" si="1" ref="E4:E23">C4-D4</f>
        <v>-0.04999999999999993</v>
      </c>
      <c r="F4" s="15">
        <f aca="true" t="shared" si="2" ref="F4:F23">RANK(E4,$E$4:$E$23,1)</f>
        <v>12</v>
      </c>
      <c r="G4" s="14">
        <f aca="true" t="shared" si="3" ref="G4:G23">NORMDIST(E4,AVERAGE($E$4:$E$23),STDEV($E$4:$E$23),TRUE)</f>
        <v>0.4892072930494834</v>
      </c>
      <c r="H4" s="14"/>
    </row>
    <row r="5" spans="1:8" ht="12.75">
      <c r="A5">
        <v>2</v>
      </c>
      <c r="B5" s="5">
        <v>0</v>
      </c>
      <c r="C5" s="5">
        <f>'[1]Data'!K6</f>
        <v>-1.6</v>
      </c>
      <c r="D5" s="14">
        <f t="shared" si="0"/>
        <v>0.75</v>
      </c>
      <c r="E5" s="14">
        <f t="shared" si="1"/>
        <v>-2.35</v>
      </c>
      <c r="F5" s="15">
        <f t="shared" si="2"/>
        <v>2</v>
      </c>
      <c r="G5" s="14">
        <f t="shared" si="3"/>
        <v>0.10174800231033476</v>
      </c>
      <c r="H5" s="14">
        <f aca="true" t="shared" si="4" ref="H5:H24">E4</f>
        <v>-0.04999999999999993</v>
      </c>
    </row>
    <row r="6" spans="1:8" ht="12.75">
      <c r="A6">
        <v>3</v>
      </c>
      <c r="B6" s="5">
        <v>0</v>
      </c>
      <c r="C6" s="5">
        <f>'[1]Data'!K7</f>
        <v>-0.20000000000000018</v>
      </c>
      <c r="D6" s="14">
        <f t="shared" si="0"/>
        <v>0.75</v>
      </c>
      <c r="E6" s="14">
        <f t="shared" si="1"/>
        <v>-0.9500000000000002</v>
      </c>
      <c r="F6" s="15">
        <f t="shared" si="2"/>
        <v>7</v>
      </c>
      <c r="G6" s="14">
        <f t="shared" si="3"/>
        <v>0.3036004176548175</v>
      </c>
      <c r="H6" s="14">
        <f t="shared" si="4"/>
        <v>-2.35</v>
      </c>
    </row>
    <row r="7" spans="1:8" ht="12.75">
      <c r="A7">
        <v>4</v>
      </c>
      <c r="B7" s="5">
        <v>0</v>
      </c>
      <c r="C7" s="5">
        <f>'[1]Data'!K8</f>
        <v>-1.2000000000000002</v>
      </c>
      <c r="D7" s="14">
        <f t="shared" si="0"/>
        <v>0.75</v>
      </c>
      <c r="E7" s="14">
        <f t="shared" si="1"/>
        <v>-1.9500000000000002</v>
      </c>
      <c r="F7" s="15">
        <f t="shared" si="2"/>
        <v>4</v>
      </c>
      <c r="G7" s="14">
        <f t="shared" si="3"/>
        <v>0.14566633166608745</v>
      </c>
      <c r="H7" s="14">
        <f t="shared" si="4"/>
        <v>-0.9500000000000002</v>
      </c>
    </row>
    <row r="8" spans="1:8" ht="12.75">
      <c r="A8">
        <v>5</v>
      </c>
      <c r="B8" s="5">
        <v>0</v>
      </c>
      <c r="C8" s="5">
        <f>'[1]Data'!K9</f>
        <v>-0.10000000000000053</v>
      </c>
      <c r="D8" s="14">
        <f t="shared" si="0"/>
        <v>0.75</v>
      </c>
      <c r="E8" s="14">
        <f t="shared" si="1"/>
        <v>-0.8500000000000005</v>
      </c>
      <c r="F8" s="15">
        <f t="shared" si="2"/>
        <v>8</v>
      </c>
      <c r="G8" s="14">
        <f t="shared" si="3"/>
        <v>0.3227724208983983</v>
      </c>
      <c r="H8" s="14">
        <f t="shared" si="4"/>
        <v>-1.9500000000000002</v>
      </c>
    </row>
    <row r="9" spans="1:8" ht="12.75">
      <c r="A9">
        <v>6</v>
      </c>
      <c r="B9" s="5">
        <v>0</v>
      </c>
      <c r="C9" s="5">
        <f>'[1]Data'!K10</f>
        <v>3.3999999999999995</v>
      </c>
      <c r="D9" s="14">
        <f t="shared" si="0"/>
        <v>0.75</v>
      </c>
      <c r="E9" s="14">
        <f t="shared" si="1"/>
        <v>2.6499999999999995</v>
      </c>
      <c r="F9" s="15">
        <f t="shared" si="2"/>
        <v>18</v>
      </c>
      <c r="G9" s="14">
        <f t="shared" si="3"/>
        <v>0.9242128919645611</v>
      </c>
      <c r="H9" s="14">
        <f t="shared" si="4"/>
        <v>-0.8500000000000005</v>
      </c>
    </row>
    <row r="10" spans="1:8" ht="12.75">
      <c r="A10">
        <v>7</v>
      </c>
      <c r="B10" s="5">
        <v>0</v>
      </c>
      <c r="C10" s="5">
        <f>'[1]Data'!K11</f>
        <v>3.7</v>
      </c>
      <c r="D10" s="14">
        <f t="shared" si="0"/>
        <v>0.75</v>
      </c>
      <c r="E10" s="14">
        <f t="shared" si="1"/>
        <v>2.95</v>
      </c>
      <c r="F10" s="15">
        <f t="shared" si="2"/>
        <v>19</v>
      </c>
      <c r="G10" s="14">
        <f t="shared" si="3"/>
        <v>0.9447926957845915</v>
      </c>
      <c r="H10" s="14">
        <f t="shared" si="4"/>
        <v>2.6499999999999995</v>
      </c>
    </row>
    <row r="11" spans="1:8" ht="12.75">
      <c r="A11">
        <v>8</v>
      </c>
      <c r="B11" s="5">
        <v>0</v>
      </c>
      <c r="C11" s="5">
        <f>'[1]Data'!K12</f>
        <v>0.8000000000000003</v>
      </c>
      <c r="D11" s="14">
        <f t="shared" si="0"/>
        <v>0.75</v>
      </c>
      <c r="E11" s="14">
        <f t="shared" si="1"/>
        <v>0.050000000000000266</v>
      </c>
      <c r="F11" s="15">
        <f t="shared" si="2"/>
        <v>13</v>
      </c>
      <c r="G11" s="14">
        <f t="shared" si="3"/>
        <v>0.5107927069505166</v>
      </c>
      <c r="H11" s="14">
        <f t="shared" si="4"/>
        <v>2.95</v>
      </c>
    </row>
    <row r="12" spans="1:8" ht="12.75">
      <c r="A12">
        <v>9</v>
      </c>
      <c r="B12" s="5">
        <v>0</v>
      </c>
      <c r="C12" s="5">
        <f>'[1]Data'!K13</f>
        <v>0</v>
      </c>
      <c r="D12" s="14">
        <f t="shared" si="0"/>
        <v>0.75</v>
      </c>
      <c r="E12" s="14">
        <f t="shared" si="1"/>
        <v>-0.75</v>
      </c>
      <c r="F12" s="15">
        <f t="shared" si="2"/>
        <v>9</v>
      </c>
      <c r="G12" s="14">
        <f t="shared" si="3"/>
        <v>0.3424274772501972</v>
      </c>
      <c r="H12" s="14">
        <f t="shared" si="4"/>
        <v>0.050000000000000266</v>
      </c>
    </row>
    <row r="13" spans="1:8" ht="12.75">
      <c r="A13">
        <v>10</v>
      </c>
      <c r="B13" s="5">
        <v>0</v>
      </c>
      <c r="C13" s="5">
        <f>'[1]Data'!K14</f>
        <v>2.0000000000000004</v>
      </c>
      <c r="D13" s="14">
        <f t="shared" si="0"/>
        <v>0.75</v>
      </c>
      <c r="E13" s="14">
        <f t="shared" si="1"/>
        <v>1.2500000000000004</v>
      </c>
      <c r="F13" s="15">
        <f t="shared" si="2"/>
        <v>15</v>
      </c>
      <c r="G13" s="14">
        <f t="shared" si="3"/>
        <v>0.7506105256635225</v>
      </c>
      <c r="H13" s="14">
        <f t="shared" si="4"/>
        <v>-0.75</v>
      </c>
    </row>
    <row r="14" spans="1:8" ht="12.75">
      <c r="A14">
        <v>1</v>
      </c>
      <c r="B14" s="5">
        <v>1</v>
      </c>
      <c r="C14" s="5">
        <f>'[1]Data'!L5</f>
        <v>1.9</v>
      </c>
      <c r="D14" s="14">
        <f aca="true" t="shared" si="5" ref="D14:D23">AVERAGE($C$14:$C$23)</f>
        <v>2.3299999999999996</v>
      </c>
      <c r="E14" s="14">
        <f t="shared" si="1"/>
        <v>-0.4299999999999997</v>
      </c>
      <c r="F14" s="15">
        <f t="shared" si="2"/>
        <v>11</v>
      </c>
      <c r="G14" s="14">
        <f t="shared" si="3"/>
        <v>0.40800276785836154</v>
      </c>
      <c r="H14" s="14">
        <f t="shared" si="4"/>
        <v>1.2500000000000004</v>
      </c>
    </row>
    <row r="15" spans="1:8" ht="12.75">
      <c r="A15">
        <v>2</v>
      </c>
      <c r="B15" s="5">
        <v>1</v>
      </c>
      <c r="C15" s="5">
        <f>'[1]Data'!L6</f>
        <v>0.7999999999999998</v>
      </c>
      <c r="D15" s="14">
        <f t="shared" si="5"/>
        <v>2.3299999999999996</v>
      </c>
      <c r="E15" s="14">
        <f t="shared" si="1"/>
        <v>-1.5299999999999998</v>
      </c>
      <c r="F15" s="15">
        <f t="shared" si="2"/>
        <v>5</v>
      </c>
      <c r="G15" s="14">
        <f t="shared" si="3"/>
        <v>0.20385549442472206</v>
      </c>
      <c r="H15" s="14">
        <f t="shared" si="4"/>
        <v>-0.4299999999999997</v>
      </c>
    </row>
    <row r="16" spans="1:8" ht="12.75">
      <c r="A16">
        <v>3</v>
      </c>
      <c r="B16" s="5">
        <v>1</v>
      </c>
      <c r="C16" s="5">
        <f>'[1]Data'!L7</f>
        <v>1.0999999999999996</v>
      </c>
      <c r="D16" s="14">
        <f t="shared" si="5"/>
        <v>2.3299999999999996</v>
      </c>
      <c r="E16" s="14">
        <f t="shared" si="1"/>
        <v>-1.23</v>
      </c>
      <c r="F16" s="15">
        <f t="shared" si="2"/>
        <v>6</v>
      </c>
      <c r="G16" s="14">
        <f t="shared" si="3"/>
        <v>0.25283671491281723</v>
      </c>
      <c r="H16" s="14">
        <f t="shared" si="4"/>
        <v>-1.5299999999999998</v>
      </c>
    </row>
    <row r="17" spans="1:8" ht="12.75">
      <c r="A17">
        <v>4</v>
      </c>
      <c r="B17" s="5">
        <v>1</v>
      </c>
      <c r="C17" s="5">
        <f>'[1]Data'!L8</f>
        <v>0.09999999999999964</v>
      </c>
      <c r="D17" s="14">
        <f t="shared" si="5"/>
        <v>2.3299999999999996</v>
      </c>
      <c r="E17" s="14">
        <f t="shared" si="1"/>
        <v>-2.23</v>
      </c>
      <c r="F17" s="15">
        <f t="shared" si="2"/>
        <v>3</v>
      </c>
      <c r="G17" s="14">
        <f t="shared" si="3"/>
        <v>0.11377024576367134</v>
      </c>
      <c r="H17" s="14">
        <f t="shared" si="4"/>
        <v>-1.23</v>
      </c>
    </row>
    <row r="18" spans="1:8" ht="12.75">
      <c r="A18">
        <v>5</v>
      </c>
      <c r="B18" s="5">
        <v>1</v>
      </c>
      <c r="C18" s="5">
        <f>'[1]Data'!L9</f>
        <v>-0.10000000000000053</v>
      </c>
      <c r="D18" s="14">
        <f t="shared" si="5"/>
        <v>2.3299999999999996</v>
      </c>
      <c r="E18" s="14">
        <f t="shared" si="1"/>
        <v>-2.43</v>
      </c>
      <c r="F18" s="15">
        <f t="shared" si="2"/>
        <v>1</v>
      </c>
      <c r="G18" s="14">
        <f t="shared" si="3"/>
        <v>0.09426426539722044</v>
      </c>
      <c r="H18" s="14">
        <f t="shared" si="4"/>
        <v>-2.23</v>
      </c>
    </row>
    <row r="19" spans="1:8" ht="12.75">
      <c r="A19">
        <v>6</v>
      </c>
      <c r="B19" s="5">
        <v>1</v>
      </c>
      <c r="C19" s="5">
        <f>'[1]Data'!L10</f>
        <v>4.3999999999999995</v>
      </c>
      <c r="D19" s="14">
        <f t="shared" si="5"/>
        <v>2.3299999999999996</v>
      </c>
      <c r="E19" s="14">
        <f t="shared" si="1"/>
        <v>2.07</v>
      </c>
      <c r="F19" s="15">
        <f t="shared" si="2"/>
        <v>16</v>
      </c>
      <c r="G19" s="14">
        <f t="shared" si="3"/>
        <v>0.8686725368727278</v>
      </c>
      <c r="H19" s="14">
        <f t="shared" si="4"/>
        <v>-2.43</v>
      </c>
    </row>
    <row r="20" spans="1:8" ht="12.75">
      <c r="A20">
        <v>7</v>
      </c>
      <c r="B20" s="5">
        <v>1</v>
      </c>
      <c r="C20" s="5">
        <f>'[1]Data'!L11</f>
        <v>5.5</v>
      </c>
      <c r="D20" s="14">
        <f t="shared" si="5"/>
        <v>2.3299999999999996</v>
      </c>
      <c r="E20" s="14">
        <f t="shared" si="1"/>
        <v>3.1700000000000004</v>
      </c>
      <c r="F20" s="15">
        <f t="shared" si="2"/>
        <v>20</v>
      </c>
      <c r="G20" s="14">
        <f t="shared" si="3"/>
        <v>0.9568623244302746</v>
      </c>
      <c r="H20" s="14">
        <f t="shared" si="4"/>
        <v>2.07</v>
      </c>
    </row>
    <row r="21" spans="1:8" ht="12.75">
      <c r="A21">
        <v>8</v>
      </c>
      <c r="B21" s="5">
        <v>1</v>
      </c>
      <c r="C21" s="5">
        <f>'[1]Data'!L12</f>
        <v>1.6000000000000005</v>
      </c>
      <c r="D21" s="14">
        <f t="shared" si="5"/>
        <v>2.3299999999999996</v>
      </c>
      <c r="E21" s="14">
        <f t="shared" si="1"/>
        <v>-0.7299999999999991</v>
      </c>
      <c r="F21" s="15">
        <f t="shared" si="2"/>
        <v>10</v>
      </c>
      <c r="G21" s="14">
        <f t="shared" si="3"/>
        <v>0.3464124077588391</v>
      </c>
      <c r="H21" s="14">
        <f t="shared" si="4"/>
        <v>3.1700000000000004</v>
      </c>
    </row>
    <row r="22" spans="1:8" ht="12.75">
      <c r="A22">
        <v>9</v>
      </c>
      <c r="B22" s="5">
        <v>1</v>
      </c>
      <c r="C22" s="5">
        <f>'[1]Data'!L13</f>
        <v>4.6</v>
      </c>
      <c r="D22" s="14">
        <f t="shared" si="5"/>
        <v>2.3299999999999996</v>
      </c>
      <c r="E22" s="14">
        <f t="shared" si="1"/>
        <v>2.27</v>
      </c>
      <c r="F22" s="15">
        <f t="shared" si="2"/>
        <v>17</v>
      </c>
      <c r="G22" s="14">
        <f t="shared" si="3"/>
        <v>0.8903447985317519</v>
      </c>
      <c r="H22" s="14">
        <f t="shared" si="4"/>
        <v>-0.7299999999999991</v>
      </c>
    </row>
    <row r="23" spans="1:8" ht="12.75">
      <c r="A23">
        <v>10</v>
      </c>
      <c r="B23" s="5">
        <v>1</v>
      </c>
      <c r="C23" s="5">
        <f>'[1]Data'!L14</f>
        <v>3.4</v>
      </c>
      <c r="D23" s="14">
        <f t="shared" si="5"/>
        <v>2.3299999999999996</v>
      </c>
      <c r="E23" s="14">
        <f t="shared" si="1"/>
        <v>1.0700000000000003</v>
      </c>
      <c r="F23" s="15">
        <f t="shared" si="2"/>
        <v>14</v>
      </c>
      <c r="G23" s="14">
        <f t="shared" si="3"/>
        <v>0.7187083877421749</v>
      </c>
      <c r="H23" s="14">
        <f t="shared" si="4"/>
        <v>2.27</v>
      </c>
    </row>
    <row r="24" spans="1:8" ht="12.75">
      <c r="A24" s="16"/>
      <c r="B24" s="16"/>
      <c r="C24" s="16"/>
      <c r="D24" s="14"/>
      <c r="E24" s="14"/>
      <c r="F24" s="14"/>
      <c r="G24" s="14"/>
      <c r="H24" s="14">
        <f t="shared" si="4"/>
        <v>1.0700000000000003</v>
      </c>
    </row>
    <row r="25" spans="2:5" ht="12.75">
      <c r="B25" t="s">
        <v>13</v>
      </c>
      <c r="C25" s="7">
        <f>AVERAGE(C4:C23)</f>
        <v>1.5399999999999998</v>
      </c>
      <c r="D25" s="7">
        <f>AVERAGE(D4:D23)</f>
        <v>1.5399999999999996</v>
      </c>
      <c r="E25" s="7">
        <f>AVERAGE(E4:E23)</f>
        <v>1.1102230246251565E-16</v>
      </c>
    </row>
    <row r="26" spans="2:6" ht="12.75">
      <c r="B26" t="s">
        <v>14</v>
      </c>
      <c r="C26" s="7">
        <f>DEVSQ(C4:C23)</f>
        <v>77.368</v>
      </c>
      <c r="D26" s="7">
        <f>DEVSQ(D4:D23)</f>
        <v>12.481999999999996</v>
      </c>
      <c r="E26" s="7">
        <f>DEVSQ(E4:E23)</f>
        <v>64.88600000000001</v>
      </c>
      <c r="F26" s="9"/>
    </row>
    <row r="27" spans="2:6" ht="12.75">
      <c r="B27" t="s">
        <v>15</v>
      </c>
      <c r="C27" s="2">
        <f>COUNT(C4:C23)-1</f>
        <v>19</v>
      </c>
      <c r="D27" s="2">
        <v>1</v>
      </c>
      <c r="E27" s="2">
        <f>C27-D27</f>
        <v>18</v>
      </c>
      <c r="F27" s="2"/>
    </row>
    <row r="28" spans="3:6" ht="12.75">
      <c r="C28" s="2"/>
      <c r="D28" s="7"/>
      <c r="E28" s="7"/>
      <c r="F28" s="2"/>
    </row>
    <row r="29" spans="2:7" ht="12.75">
      <c r="B29" t="s">
        <v>16</v>
      </c>
      <c r="C29" s="1" t="s">
        <v>15</v>
      </c>
      <c r="D29" s="8" t="s">
        <v>14</v>
      </c>
      <c r="E29" s="8" t="s">
        <v>17</v>
      </c>
      <c r="F29" s="1" t="s">
        <v>18</v>
      </c>
      <c r="G29" s="1" t="s">
        <v>19</v>
      </c>
    </row>
    <row r="30" spans="2:7" ht="12.75">
      <c r="B30" t="s">
        <v>20</v>
      </c>
      <c r="C30" s="2">
        <v>1</v>
      </c>
      <c r="D30" s="7">
        <f>D26</f>
        <v>12.481999999999996</v>
      </c>
      <c r="E30" s="7">
        <f>D30/C30</f>
        <v>12.481999999999996</v>
      </c>
      <c r="F30" s="7">
        <f>E30/E31</f>
        <v>3.4626267607804437</v>
      </c>
      <c r="G30" s="10">
        <f>FDIST(F30,C30,C31)</f>
        <v>0.07918671045150386</v>
      </c>
    </row>
    <row r="31" spans="2:6" ht="12.75">
      <c r="B31" t="s">
        <v>21</v>
      </c>
      <c r="C31" s="2">
        <f>E27</f>
        <v>18</v>
      </c>
      <c r="D31" s="7">
        <f>E26</f>
        <v>64.88600000000001</v>
      </c>
      <c r="E31" s="13">
        <f>D31/C31</f>
        <v>3.6047777777777785</v>
      </c>
      <c r="F31" s="7"/>
    </row>
    <row r="32" spans="4:6" ht="12.75">
      <c r="D32" s="7">
        <f>SUM(D30:D31)</f>
        <v>77.36800000000001</v>
      </c>
      <c r="E32" s="7"/>
      <c r="F32" s="7"/>
    </row>
    <row r="33" ht="12.75">
      <c r="C33" s="13"/>
    </row>
    <row r="34" spans="3:7" ht="12.75">
      <c r="C34" s="8"/>
      <c r="D34" s="1"/>
      <c r="E34" s="8"/>
      <c r="F34" s="1"/>
      <c r="G34" s="1"/>
    </row>
    <row r="35" spans="1:7" ht="12.75">
      <c r="A35" t="s">
        <v>27</v>
      </c>
      <c r="C35" s="11"/>
      <c r="D35" s="11"/>
      <c r="E35" s="11"/>
      <c r="F35" s="11"/>
      <c r="G35" s="10"/>
    </row>
    <row r="36" spans="1:7" ht="12.75">
      <c r="A36" t="s">
        <v>28</v>
      </c>
      <c r="C36" s="13"/>
      <c r="D36" s="7"/>
      <c r="E36" s="7"/>
      <c r="F36" s="7"/>
      <c r="G36" s="7"/>
    </row>
    <row r="37" spans="2:6" ht="12.75">
      <c r="B37" t="s">
        <v>29</v>
      </c>
      <c r="C37" s="7"/>
      <c r="F37" s="7"/>
    </row>
    <row r="39" spans="3:6" ht="12.75">
      <c r="C39" s="8"/>
      <c r="D39" s="1"/>
      <c r="E39" s="1"/>
      <c r="F39" s="1"/>
    </row>
    <row r="40" spans="3:6" ht="12.75">
      <c r="C40" s="10"/>
      <c r="D40" s="10"/>
      <c r="E40" s="10"/>
      <c r="F40" s="10"/>
    </row>
    <row r="41" spans="3:6" ht="12.75">
      <c r="C41" s="7"/>
      <c r="D41" s="7"/>
      <c r="E41" s="7"/>
      <c r="F41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C1">
      <selection activeCell="G19" sqref="G19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7.421875" style="0" customWidth="1"/>
    <col min="4" max="4" width="9.00390625" style="0" customWidth="1"/>
    <col min="6" max="6" width="7.28125" style="0" customWidth="1"/>
  </cols>
  <sheetData>
    <row r="1" spans="1:6" ht="12.7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</row>
    <row r="2" spans="1:6" ht="12.75">
      <c r="A2">
        <f aca="true" t="shared" si="0" ref="A2:A8">E2+F2</f>
        <v>8.002</v>
      </c>
      <c r="B2">
        <v>0</v>
      </c>
      <c r="C2">
        <f>AVERAGE($A2:$A8)</f>
        <v>8.316285714285714</v>
      </c>
      <c r="D2">
        <f aca="true" t="shared" si="1" ref="D2:D15">A2-C2</f>
        <v>-0.31428571428571317</v>
      </c>
      <c r="E2">
        <v>7.2</v>
      </c>
      <c r="F2">
        <v>0.802</v>
      </c>
    </row>
    <row r="3" spans="1:6" ht="12.75">
      <c r="A3">
        <f t="shared" si="0"/>
        <v>7.901999999999999</v>
      </c>
      <c r="B3">
        <v>0</v>
      </c>
      <c r="C3">
        <f aca="true" t="shared" si="2" ref="C3:C8">C2</f>
        <v>8.316285714285714</v>
      </c>
      <c r="D3">
        <f t="shared" si="1"/>
        <v>-0.4142857142857146</v>
      </c>
      <c r="E3">
        <v>7.1</v>
      </c>
      <c r="F3">
        <f aca="true" t="shared" si="3" ref="F3:F8">F2</f>
        <v>0.802</v>
      </c>
    </row>
    <row r="4" spans="1:6" ht="12.75">
      <c r="A4">
        <f t="shared" si="0"/>
        <v>9.902</v>
      </c>
      <c r="B4">
        <v>0</v>
      </c>
      <c r="C4">
        <f t="shared" si="2"/>
        <v>8.316285714285714</v>
      </c>
      <c r="D4">
        <f t="shared" si="1"/>
        <v>1.5857142857142854</v>
      </c>
      <c r="E4">
        <v>9.1</v>
      </c>
      <c r="F4">
        <f t="shared" si="3"/>
        <v>0.802</v>
      </c>
    </row>
    <row r="5" spans="1:6" ht="12.75">
      <c r="A5">
        <f t="shared" si="0"/>
        <v>8.002</v>
      </c>
      <c r="B5">
        <v>0</v>
      </c>
      <c r="C5">
        <f t="shared" si="2"/>
        <v>8.316285714285714</v>
      </c>
      <c r="D5">
        <f t="shared" si="1"/>
        <v>-0.31428571428571317</v>
      </c>
      <c r="E5">
        <v>7.2</v>
      </c>
      <c r="F5">
        <f t="shared" si="3"/>
        <v>0.802</v>
      </c>
    </row>
    <row r="6" spans="1:6" ht="12.75">
      <c r="A6">
        <f t="shared" si="0"/>
        <v>8.102</v>
      </c>
      <c r="B6">
        <v>0</v>
      </c>
      <c r="C6">
        <f t="shared" si="2"/>
        <v>8.316285714285714</v>
      </c>
      <c r="D6">
        <f t="shared" si="1"/>
        <v>-0.21428571428571352</v>
      </c>
      <c r="E6">
        <v>7.3</v>
      </c>
      <c r="F6">
        <f t="shared" si="3"/>
        <v>0.802</v>
      </c>
    </row>
    <row r="7" spans="1:6" ht="12.75">
      <c r="A7">
        <f t="shared" si="0"/>
        <v>8.002</v>
      </c>
      <c r="B7">
        <v>0</v>
      </c>
      <c r="C7">
        <f t="shared" si="2"/>
        <v>8.316285714285714</v>
      </c>
      <c r="D7">
        <f t="shared" si="1"/>
        <v>-0.31428571428571317</v>
      </c>
      <c r="E7">
        <v>7.2</v>
      </c>
      <c r="F7">
        <f t="shared" si="3"/>
        <v>0.802</v>
      </c>
    </row>
    <row r="8" spans="1:6" ht="12.75">
      <c r="A8">
        <f t="shared" si="0"/>
        <v>8.302</v>
      </c>
      <c r="B8">
        <v>0</v>
      </c>
      <c r="C8">
        <f t="shared" si="2"/>
        <v>8.316285714285714</v>
      </c>
      <c r="D8">
        <f t="shared" si="1"/>
        <v>-0.014285714285714235</v>
      </c>
      <c r="E8">
        <v>7.5</v>
      </c>
      <c r="F8">
        <f t="shared" si="3"/>
        <v>0.802</v>
      </c>
    </row>
    <row r="9" spans="1:4" ht="12.75">
      <c r="A9">
        <v>8.8</v>
      </c>
      <c r="B9">
        <v>1</v>
      </c>
      <c r="C9">
        <f>AVERAGE($A9:$A15)</f>
        <v>7.557142857142858</v>
      </c>
      <c r="D9">
        <f t="shared" si="1"/>
        <v>1.2428571428571429</v>
      </c>
    </row>
    <row r="10" spans="1:4" ht="12.75">
      <c r="A10">
        <v>7.5</v>
      </c>
      <c r="B10">
        <v>1</v>
      </c>
      <c r="C10">
        <f aca="true" t="shared" si="4" ref="C10:C15">C9</f>
        <v>7.557142857142858</v>
      </c>
      <c r="D10">
        <f t="shared" si="1"/>
        <v>-0.05714285714285783</v>
      </c>
    </row>
    <row r="11" spans="1:4" ht="12.75">
      <c r="A11">
        <v>7.7</v>
      </c>
      <c r="B11">
        <v>1</v>
      </c>
      <c r="C11">
        <f t="shared" si="4"/>
        <v>7.557142857142858</v>
      </c>
      <c r="D11">
        <f t="shared" si="1"/>
        <v>0.14285714285714235</v>
      </c>
    </row>
    <row r="12" spans="1:4" ht="12.75">
      <c r="A12">
        <v>7.6</v>
      </c>
      <c r="B12">
        <v>1</v>
      </c>
      <c r="C12">
        <f t="shared" si="4"/>
        <v>7.557142857142858</v>
      </c>
      <c r="D12">
        <f t="shared" si="1"/>
        <v>0.04285714285714182</v>
      </c>
    </row>
    <row r="13" spans="1:6" ht="12.75">
      <c r="A13">
        <v>7.4</v>
      </c>
      <c r="B13">
        <v>1</v>
      </c>
      <c r="C13">
        <f t="shared" si="4"/>
        <v>7.557142857142858</v>
      </c>
      <c r="D13">
        <f t="shared" si="1"/>
        <v>-0.15714285714285747</v>
      </c>
      <c r="E13" s="1" t="s">
        <v>34</v>
      </c>
      <c r="F13">
        <f>C8</f>
        <v>8.316285714285714</v>
      </c>
    </row>
    <row r="14" spans="1:6" ht="12.75">
      <c r="A14">
        <v>6.7</v>
      </c>
      <c r="B14">
        <v>1</v>
      </c>
      <c r="C14">
        <f t="shared" si="4"/>
        <v>7.557142857142858</v>
      </c>
      <c r="D14">
        <f t="shared" si="1"/>
        <v>-0.8571428571428577</v>
      </c>
      <c r="E14" s="1" t="s">
        <v>36</v>
      </c>
      <c r="F14">
        <f>C9</f>
        <v>7.557142857142858</v>
      </c>
    </row>
    <row r="15" spans="1:6" ht="12.75">
      <c r="A15">
        <v>7.2</v>
      </c>
      <c r="B15">
        <v>1</v>
      </c>
      <c r="C15">
        <f t="shared" si="4"/>
        <v>7.557142857142858</v>
      </c>
      <c r="D15">
        <f t="shared" si="1"/>
        <v>-0.35714285714285765</v>
      </c>
      <c r="E15" s="1" t="s">
        <v>37</v>
      </c>
      <c r="F15">
        <f>C8-C9</f>
        <v>0.759142857142856</v>
      </c>
    </row>
    <row r="17" spans="1:5" ht="12.75">
      <c r="A17" s="10">
        <f>VAR(A2:A15)</f>
        <v>0.5771351428571384</v>
      </c>
      <c r="B17" s="10"/>
      <c r="C17" s="10">
        <f>VAR(C2:C15)</f>
        <v>0.15515712087908293</v>
      </c>
      <c r="D17" s="10">
        <f>VAR(D2:D15)</f>
        <v>0.42197802197802176</v>
      </c>
      <c r="E17" s="1" t="s">
        <v>38</v>
      </c>
    </row>
    <row r="18" spans="1:6" ht="12.75">
      <c r="A18" s="10">
        <f>A17*13</f>
        <v>7.502756857142799</v>
      </c>
      <c r="B18" s="17" t="s">
        <v>39</v>
      </c>
      <c r="C18" s="10">
        <f>C17*13</f>
        <v>2.017042571428078</v>
      </c>
      <c r="D18" s="10">
        <f>D17*13</f>
        <v>5.485714285714283</v>
      </c>
      <c r="E18" s="1" t="s">
        <v>40</v>
      </c>
      <c r="F18" t="s">
        <v>41</v>
      </c>
    </row>
    <row r="19" spans="1:5" ht="12.75">
      <c r="A19" s="10">
        <v>13</v>
      </c>
      <c r="B19" s="10"/>
      <c r="C19" s="10">
        <v>1</v>
      </c>
      <c r="D19" s="10">
        <v>12</v>
      </c>
      <c r="E19" s="1" t="s">
        <v>15</v>
      </c>
    </row>
    <row r="20" spans="1:5" ht="12.75">
      <c r="A20" s="10"/>
      <c r="B20" s="10"/>
      <c r="C20" s="10">
        <f>C18/C19</f>
        <v>2.017042571428078</v>
      </c>
      <c r="D20" s="10">
        <f>D18/D19</f>
        <v>0.4571428571428569</v>
      </c>
      <c r="E20" s="1" t="s">
        <v>17</v>
      </c>
    </row>
    <row r="21" spans="4:5" ht="12.75">
      <c r="D21">
        <f>C20/D20</f>
        <v>4.412280624998924</v>
      </c>
      <c r="E21" s="1" t="s">
        <v>18</v>
      </c>
    </row>
    <row r="22" spans="4:5" ht="12.75">
      <c r="D22">
        <f>FDIST(D21,1,18)</f>
        <v>0.050037152755384645</v>
      </c>
      <c r="E22" s="1" t="s">
        <v>19</v>
      </c>
    </row>
    <row r="24" ht="12.75">
      <c r="E2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Schneider</dc:creator>
  <cp:keywords/>
  <dc:description/>
  <cp:lastModifiedBy>David Schneider</cp:lastModifiedBy>
  <dcterms:created xsi:type="dcterms:W3CDTF">2005-06-26T00:41:59Z</dcterms:created>
  <dcterms:modified xsi:type="dcterms:W3CDTF">2005-06-26T18:10:16Z</dcterms:modified>
  <cp:category/>
  <cp:version/>
  <cp:contentType/>
  <cp:contentStatus/>
</cp:coreProperties>
</file>